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4" i="1"/>
  <c r="T4" i="1"/>
  <c r="T5" i="1"/>
  <c r="T6" i="1"/>
  <c r="T7" i="1"/>
  <c r="T8" i="1"/>
  <c r="T10" i="1"/>
  <c r="T11" i="1"/>
  <c r="T12" i="1"/>
  <c r="T9" i="1"/>
  <c r="S5" i="1"/>
  <c r="S6" i="1"/>
  <c r="S7" i="1"/>
  <c r="S8" i="1"/>
  <c r="S9" i="1"/>
  <c r="S10" i="1"/>
  <c r="S11" i="1"/>
  <c r="S12" i="1"/>
  <c r="S4" i="1"/>
  <c r="M4" i="1" l="1"/>
  <c r="O4" i="1" s="1"/>
  <c r="N4" i="1" l="1"/>
  <c r="K11" i="1"/>
  <c r="Q11" i="1"/>
  <c r="M11" i="1" l="1"/>
  <c r="K5" i="1"/>
  <c r="K6" i="1"/>
  <c r="K7" i="1"/>
  <c r="K8" i="1"/>
  <c r="K9" i="1"/>
  <c r="K10" i="1"/>
  <c r="K12" i="1"/>
  <c r="K4" i="1"/>
  <c r="Q12" i="1"/>
  <c r="N11" i="1" l="1"/>
  <c r="O11" i="1"/>
  <c r="R11" i="1" s="1"/>
  <c r="M12" i="1"/>
  <c r="M5" i="1"/>
  <c r="N12" i="1" l="1"/>
  <c r="O12" i="1"/>
  <c r="R12" i="1" s="1"/>
  <c r="N5" i="1"/>
  <c r="O5" i="1"/>
  <c r="R5" i="1" s="1"/>
  <c r="Q5" i="1"/>
  <c r="Q7" i="1"/>
  <c r="M7" i="1" l="1"/>
  <c r="Q6" i="1"/>
  <c r="Q8" i="1"/>
  <c r="Q9" i="1"/>
  <c r="Q10" i="1"/>
  <c r="Q4" i="1"/>
  <c r="N7" i="1" l="1"/>
  <c r="O7" i="1"/>
  <c r="R7" i="1" s="1"/>
  <c r="M6" i="1"/>
  <c r="M8" i="1"/>
  <c r="M9" i="1"/>
  <c r="M10" i="1"/>
  <c r="N6" i="1" l="1"/>
  <c r="O6" i="1"/>
  <c r="R6" i="1" s="1"/>
  <c r="N9" i="1"/>
  <c r="O9" i="1"/>
  <c r="R9" i="1" s="1"/>
  <c r="N10" i="1"/>
  <c r="O10" i="1"/>
  <c r="R10" i="1" s="1"/>
  <c r="N8" i="1"/>
  <c r="O8" i="1"/>
  <c r="R8" i="1" s="1"/>
  <c r="R4" i="1" l="1"/>
</calcChain>
</file>

<file path=xl/sharedStrings.xml><?xml version="1.0" encoding="utf-8"?>
<sst xmlns="http://schemas.openxmlformats.org/spreadsheetml/2006/main" count="52" uniqueCount="52">
  <si>
    <t>Place</t>
  </si>
  <si>
    <t>State Income Tax %</t>
  </si>
  <si>
    <t>Sales Tax %</t>
  </si>
  <si>
    <t>Housing cost $</t>
  </si>
  <si>
    <t>Total comp Salary</t>
  </si>
  <si>
    <t xml:space="preserve"> /\</t>
  </si>
  <si>
    <t>Calculated Results</t>
  </si>
  <si>
    <t>total income tax $</t>
  </si>
  <si>
    <t>Total sales tax $</t>
  </si>
  <si>
    <t>Tax Rate</t>
  </si>
  <si>
    <t>Taxable Income Bracket</t>
  </si>
  <si>
    <t>$0 to $9,525</t>
  </si>
  <si>
    <t>$9,526 to $38,700</t>
  </si>
  <si>
    <t>$38,701 to $82,500</t>
  </si>
  <si>
    <t>$82,501 to $157,500</t>
  </si>
  <si>
    <t>$157,501 to $200,000</t>
  </si>
  <si>
    <t>$200,001 to $500,000</t>
  </si>
  <si>
    <t>$500,001 or more</t>
  </si>
  <si>
    <t>net salary</t>
  </si>
  <si>
    <t>Remain cash in bank</t>
  </si>
  <si>
    <t>Should match</t>
  </si>
  <si>
    <t>Property Tax %</t>
  </si>
  <si>
    <t>Florida company #1</t>
  </si>
  <si>
    <t>Florida company #2</t>
  </si>
  <si>
    <t>Florida company #3</t>
  </si>
  <si>
    <t>Florida company #4</t>
  </si>
  <si>
    <t>Texas Company #1</t>
  </si>
  <si>
    <t xml:space="preserve">Interest rate % = </t>
  </si>
  <si>
    <t>Home Insur $</t>
  </si>
  <si>
    <t>Home  Loan $</t>
  </si>
  <si>
    <t>Enter annual data</t>
  </si>
  <si>
    <t>Home Val $</t>
  </si>
  <si>
    <t>Remain, less sales tax (price of Luxury goods)</t>
  </si>
  <si>
    <t>Federal income tax brackets breakdown:</t>
  </si>
  <si>
    <t>This bracketized calculation is included in the total income calculation.</t>
  </si>
  <si>
    <t>New York</t>
  </si>
  <si>
    <t>Total (I+P+S) Taxes $</t>
  </si>
  <si>
    <t>Tax deduct F1040</t>
  </si>
  <si>
    <t>Living expenses $</t>
  </si>
  <si>
    <t xml:space="preserve">Tax Brackets for Singles </t>
  </si>
  <si>
    <t>for single person in San Jose:</t>
  </si>
  <si>
    <t>for family in San Jose:</t>
  </si>
  <si>
    <t>Living expenses in San Jose, like food, gasoline, bills, childcaare:</t>
  </si>
  <si>
    <t>income tax after deduction</t>
  </si>
  <si>
    <t>ss tax</t>
  </si>
  <si>
    <t>Location independent luxury goods (shoes, cars, gadgets, vacations, hobby, investments, savings).</t>
  </si>
  <si>
    <t>(no childcare, food for one)</t>
  </si>
  <si>
    <t>for single person in Orlando:</t>
  </si>
  <si>
    <t>for family in San Orlando:</t>
  </si>
  <si>
    <t>California company #1</t>
  </si>
  <si>
    <t>California company #2</t>
  </si>
  <si>
    <t>California company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</si>
</sst>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##0"/>
    <numFmt numFmtId="165" formatCode="###0_);[Red]\(#,##0\)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Inherit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0" fillId="0" borderId="2" xfId="0" applyBorder="1"/>
    <xf numFmtId="0" fontId="0" fillId="3" borderId="2" xfId="0" applyFill="1" applyBorder="1"/>
    <xf numFmtId="0" fontId="0" fillId="0" borderId="4" xfId="0" applyBorder="1"/>
    <xf numFmtId="0" fontId="2" fillId="2" borderId="1" xfId="1" applyFont="1" applyAlignment="1">
      <alignment wrapText="1"/>
    </xf>
    <xf numFmtId="0" fontId="3" fillId="2" borderId="1" xfId="1" applyFont="1" applyAlignment="1">
      <alignment wrapText="1"/>
    </xf>
    <xf numFmtId="0" fontId="0" fillId="0" borderId="2" xfId="0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2" borderId="3" xfId="1" applyFont="1" applyBorder="1" applyAlignment="1">
      <alignment wrapText="1"/>
    </xf>
    <xf numFmtId="1" fontId="5" fillId="0" borderId="2" xfId="0" applyNumberFormat="1" applyFont="1" applyBorder="1"/>
    <xf numFmtId="164" fontId="5" fillId="0" borderId="2" xfId="0" applyNumberFormat="1" applyFont="1" applyBorder="1"/>
    <xf numFmtId="164" fontId="5" fillId="3" borderId="2" xfId="0" applyNumberFormat="1" applyFont="1" applyFill="1" applyBorder="1"/>
    <xf numFmtId="165" fontId="5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 vertical="center" wrapText="1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3" fillId="2" borderId="1" xfId="1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D14" sqref="D14"/>
    </sheetView>
  </sheetViews>
  <sheetFormatPr defaultRowHeight="14.4"/>
  <cols>
    <col min="1" max="1" width="20.5546875" customWidth="1"/>
    <col min="2" max="2" width="8.6640625" customWidth="1"/>
    <col min="3" max="3" width="8.44140625" customWidth="1"/>
    <col min="4" max="4" width="8.109375" customWidth="1"/>
    <col min="5" max="5" width="7.44140625" customWidth="1"/>
    <col min="6" max="6" width="8.33203125" customWidth="1"/>
    <col min="7" max="7" width="8" customWidth="1"/>
    <col min="8" max="8" width="8.44140625" customWidth="1"/>
    <col min="9" max="9" width="7.5546875" customWidth="1"/>
    <col min="10" max="10" width="8.5546875" customWidth="1"/>
    <col min="11" max="11" width="7.6640625" customWidth="1"/>
    <col min="12" max="12" width="7.77734375" customWidth="1"/>
    <col min="13" max="13" width="6.88671875" customWidth="1"/>
    <col min="14" max="14" width="7.21875" customWidth="1"/>
    <col min="15" max="15" width="15.77734375" customWidth="1"/>
    <col min="16" max="16" width="6.21875" customWidth="1"/>
    <col min="18" max="18" width="11.109375" customWidth="1"/>
    <col min="19" max="19" width="9.5546875" customWidth="1"/>
  </cols>
  <sheetData>
    <row r="1" spans="1:20" ht="15" thickBot="1"/>
    <row r="2" spans="1:20" ht="15.6" thickTop="1" thickBo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6" t="s">
        <v>6</v>
      </c>
      <c r="L2" s="26"/>
      <c r="M2" s="26"/>
      <c r="N2" s="26"/>
      <c r="O2" s="27"/>
    </row>
    <row r="3" spans="1:20" ht="44.4" thickTop="1" thickBot="1">
      <c r="A3" s="5" t="s">
        <v>0</v>
      </c>
      <c r="B3" s="5" t="s">
        <v>4</v>
      </c>
      <c r="C3" s="5" t="s">
        <v>37</v>
      </c>
      <c r="D3" s="5" t="s">
        <v>1</v>
      </c>
      <c r="E3" s="5" t="s">
        <v>2</v>
      </c>
      <c r="F3" s="5" t="s">
        <v>21</v>
      </c>
      <c r="G3" s="5" t="s">
        <v>29</v>
      </c>
      <c r="H3" s="5" t="s">
        <v>31</v>
      </c>
      <c r="I3" s="5" t="s">
        <v>28</v>
      </c>
      <c r="J3" s="5" t="s">
        <v>38</v>
      </c>
      <c r="K3" s="9" t="s">
        <v>3</v>
      </c>
      <c r="L3" s="4" t="s">
        <v>7</v>
      </c>
      <c r="M3" s="4" t="s">
        <v>8</v>
      </c>
      <c r="N3" s="4" t="s">
        <v>36</v>
      </c>
      <c r="O3" s="4" t="s">
        <v>32</v>
      </c>
      <c r="Q3" s="14" t="s">
        <v>18</v>
      </c>
      <c r="R3" s="15" t="s">
        <v>19</v>
      </c>
      <c r="S3" s="15" t="s">
        <v>43</v>
      </c>
      <c r="T3" s="14" t="s">
        <v>44</v>
      </c>
    </row>
    <row r="4" spans="1:20" ht="15" thickTop="1">
      <c r="A4" s="1" t="s">
        <v>49</v>
      </c>
      <c r="B4" s="1">
        <v>200000</v>
      </c>
      <c r="C4" s="1">
        <v>35373</v>
      </c>
      <c r="D4" s="1">
        <v>10</v>
      </c>
      <c r="E4" s="1">
        <v>9.25</v>
      </c>
      <c r="F4" s="3">
        <v>1.2</v>
      </c>
      <c r="G4" s="3">
        <v>614000</v>
      </c>
      <c r="H4" s="3">
        <v>720000</v>
      </c>
      <c r="I4" s="3">
        <v>6000</v>
      </c>
      <c r="J4" s="3">
        <v>40000</v>
      </c>
      <c r="K4" s="13">
        <f xml:space="preserve"> -PMT($B$18 / 100 / 12, 30*12, G4)*12 + I4+(H4*(F4/100))</f>
        <v>51427.337789928191</v>
      </c>
      <c r="L4" s="10">
        <f>((B4-C4)*(D4)/100)+(9526*0.1)+(32174*0.12)+(43799*0.22)+(IF((B4-C4)&gt;=82500,1,0)*(IF((B4-C4)&lt;157500,1,0)*(((B4-C4)-82500)*0.24)))+(IF((B4-C4)&gt;=157500,1,0)*(IF((B4-C4)&lt;200000,1,0)*((((B4-C4)-157500)*0.32)+(74999*0.24))))+(IF((B4-C4)&gt;=200000,1,0)*((((B4-C4)-200000)*0.35)+(42500*0.32)+(74999*0.24)))+(IF((B4-C4)&gt;=128000,1,0)*((B4-C4)-128000)*0.062+((B4-C4)*0.0145))</f>
        <v>55850.325499999999</v>
      </c>
      <c r="M4" s="10">
        <f>((B4-L4-K4-J4)*(E4)/(100+E4))</f>
        <v>4463.9049388390313</v>
      </c>
      <c r="N4" s="10">
        <f>L4+M4+(H4*F4/100)</f>
        <v>68954.230438839033</v>
      </c>
      <c r="O4" s="11">
        <f>B4-K4-J4-L4-M4</f>
        <v>48258.431771232776</v>
      </c>
      <c r="Q4" s="14">
        <f t="shared" ref="Q4:Q11" si="0">B4-L4</f>
        <v>144149.67449999999</v>
      </c>
      <c r="R4" s="14">
        <f>O4+M4</f>
        <v>52722.33671007181</v>
      </c>
      <c r="S4" s="14">
        <f>B4-C4</f>
        <v>164627</v>
      </c>
      <c r="T4" s="14">
        <f t="shared" ref="T4:T8" si="1">(IF((B4-C4)&gt;=128000,1,0)*((B4-C4)-128000)*0.062+((B4-C4)*0.0145))</f>
        <v>4657.9655000000002</v>
      </c>
    </row>
    <row r="5" spans="1:20">
      <c r="A5" s="2" t="s">
        <v>50</v>
      </c>
      <c r="B5" s="2">
        <v>220000</v>
      </c>
      <c r="C5" s="1">
        <v>35373</v>
      </c>
      <c r="D5" s="1">
        <v>10</v>
      </c>
      <c r="E5" s="1">
        <v>9.25</v>
      </c>
      <c r="F5" s="3">
        <v>1.2</v>
      </c>
      <c r="G5" s="3">
        <v>614000</v>
      </c>
      <c r="H5" s="3">
        <v>720000</v>
      </c>
      <c r="I5" s="3">
        <v>6000</v>
      </c>
      <c r="J5" s="3">
        <v>40000</v>
      </c>
      <c r="K5" s="13">
        <f t="shared" ref="K5:K12" si="2" xml:space="preserve"> -PMT($B$18 / 100 / 12, 30*12, G5)*12 + I5+(H5*(F5/100))</f>
        <v>51427.337789928191</v>
      </c>
      <c r="L5" s="10">
        <f t="shared" ref="L5:L12" si="3">((B5-C5)*(D5)/100)+(9526*0.1)+(32174*0.12)+(43799*0.22)+(IF((B5-C5)&gt;=82500,1,0)*(IF((B5-C5)&lt;157500,1,0)*(((B5-C5)-82500)*0.24)))+(IF((B5-C5)&gt;=157500,1,0)*(IF((B5-C5)&lt;200000,1,0)*((((B5-C5)-157500)*0.32)+(74999*0.24))))+(IF((B5-C5)&gt;=200000,1,0)*((((B5-C5)-200000)*0.35)+(42500*0.32)+(74999*0.24)))+(IF((B5-C5)&gt;=128000,1,0)*((B5-C5)-128000)*0.062+((B5-C5)*0.0145))</f>
        <v>65780.325500000006</v>
      </c>
      <c r="M5" s="10">
        <f t="shared" ref="M5:M12" si="4">((B5-L5-K5-J5)*(E5)/(100+E5))</f>
        <v>5316.5136344912053</v>
      </c>
      <c r="N5" s="10">
        <f t="shared" ref="N5:N12" si="5">L5+M5+(H5*F5/100)</f>
        <v>79736.839134491209</v>
      </c>
      <c r="O5" s="12">
        <f t="shared" ref="O5:O12" si="6">B5-K5-J5-L5-M5</f>
        <v>57475.8230755806</v>
      </c>
      <c r="Q5" s="14">
        <f t="shared" si="0"/>
        <v>154219.67449999999</v>
      </c>
      <c r="R5" s="14">
        <f t="shared" ref="R5:R11" si="7">O5+M5</f>
        <v>62792.336710071802</v>
      </c>
      <c r="S5" s="14">
        <f t="shared" ref="S5:S12" si="8">B5-C5</f>
        <v>184627</v>
      </c>
      <c r="T5" s="14">
        <f t="shared" si="1"/>
        <v>6187.9655000000002</v>
      </c>
    </row>
    <row r="6" spans="1:20">
      <c r="A6" s="6" t="s">
        <v>51</v>
      </c>
      <c r="B6" s="1">
        <v>250000</v>
      </c>
      <c r="C6" s="1">
        <v>35373</v>
      </c>
      <c r="D6" s="1">
        <v>10</v>
      </c>
      <c r="E6" s="1">
        <v>9.25</v>
      </c>
      <c r="F6" s="3">
        <v>1.2</v>
      </c>
      <c r="G6" s="3">
        <v>614000</v>
      </c>
      <c r="H6" s="3">
        <v>720000</v>
      </c>
      <c r="I6" s="3">
        <v>6000</v>
      </c>
      <c r="J6" s="3">
        <v>40000</v>
      </c>
      <c r="K6" s="13">
        <f t="shared" si="2"/>
        <v>51427.337789928191</v>
      </c>
      <c r="L6" s="10">
        <f t="shared" si="3"/>
        <v>81114.135500000004</v>
      </c>
      <c r="M6" s="10">
        <f t="shared" si="4"/>
        <v>6558.2734285415481</v>
      </c>
      <c r="N6" s="10">
        <f t="shared" si="5"/>
        <v>96312.408928541554</v>
      </c>
      <c r="O6" s="11">
        <f t="shared" si="6"/>
        <v>70900.253281530255</v>
      </c>
      <c r="Q6" s="14">
        <f t="shared" si="0"/>
        <v>168885.8645</v>
      </c>
      <c r="R6" s="14">
        <f t="shared" si="7"/>
        <v>77458.526710071805</v>
      </c>
      <c r="S6" s="14">
        <f t="shared" si="8"/>
        <v>214627</v>
      </c>
      <c r="T6" s="14">
        <f t="shared" si="1"/>
        <v>8482.9655000000002</v>
      </c>
    </row>
    <row r="7" spans="1:20">
      <c r="A7" s="1" t="s">
        <v>22</v>
      </c>
      <c r="B7" s="1">
        <v>90000</v>
      </c>
      <c r="C7" s="1">
        <v>17000</v>
      </c>
      <c r="D7" s="1">
        <v>0</v>
      </c>
      <c r="E7" s="1">
        <v>6.5</v>
      </c>
      <c r="F7" s="3">
        <v>1.0900000000000001</v>
      </c>
      <c r="G7" s="3">
        <v>300000</v>
      </c>
      <c r="H7" s="3">
        <v>420000</v>
      </c>
      <c r="I7" s="3">
        <v>3500</v>
      </c>
      <c r="J7" s="3">
        <v>30000</v>
      </c>
      <c r="K7" s="13">
        <f t="shared" si="2"/>
        <v>26052.269278466541</v>
      </c>
      <c r="L7" s="10">
        <f t="shared" si="3"/>
        <v>15507.76</v>
      </c>
      <c r="M7" s="10">
        <f t="shared" si="4"/>
        <v>1125.4442224410095</v>
      </c>
      <c r="N7" s="10">
        <f t="shared" si="5"/>
        <v>21211.204222441011</v>
      </c>
      <c r="O7" s="11">
        <f t="shared" si="6"/>
        <v>17314.526499092448</v>
      </c>
      <c r="Q7" s="14">
        <f t="shared" si="0"/>
        <v>74492.240000000005</v>
      </c>
      <c r="R7" s="14">
        <f t="shared" si="7"/>
        <v>18439.970721533457</v>
      </c>
      <c r="S7" s="14">
        <f t="shared" si="8"/>
        <v>73000</v>
      </c>
      <c r="T7" s="14">
        <f t="shared" si="1"/>
        <v>1058.5</v>
      </c>
    </row>
    <row r="8" spans="1:20">
      <c r="A8" s="1" t="s">
        <v>23</v>
      </c>
      <c r="B8" s="1">
        <v>131000</v>
      </c>
      <c r="C8" s="1">
        <v>17000</v>
      </c>
      <c r="D8" s="1">
        <v>0</v>
      </c>
      <c r="E8" s="1">
        <v>6.5</v>
      </c>
      <c r="F8" s="3">
        <v>1.0900000000000001</v>
      </c>
      <c r="G8" s="3">
        <v>300000</v>
      </c>
      <c r="H8" s="3">
        <v>420000</v>
      </c>
      <c r="I8" s="3">
        <v>3500</v>
      </c>
      <c r="J8" s="3">
        <v>30000</v>
      </c>
      <c r="K8" s="13">
        <f t="shared" si="2"/>
        <v>26052.269278466541</v>
      </c>
      <c r="L8" s="10">
        <f t="shared" si="3"/>
        <v>23662.260000000002</v>
      </c>
      <c r="M8" s="10">
        <f t="shared" si="4"/>
        <v>3130.0991520184734</v>
      </c>
      <c r="N8" s="10">
        <f t="shared" si="5"/>
        <v>31370.359152018475</v>
      </c>
      <c r="O8" s="11">
        <f t="shared" si="6"/>
        <v>48155.37156951498</v>
      </c>
      <c r="Q8" s="14">
        <f t="shared" si="0"/>
        <v>107337.73999999999</v>
      </c>
      <c r="R8" s="14">
        <f t="shared" si="7"/>
        <v>51285.470721533457</v>
      </c>
      <c r="S8" s="14">
        <f t="shared" si="8"/>
        <v>114000</v>
      </c>
      <c r="T8" s="14">
        <f t="shared" si="1"/>
        <v>1653</v>
      </c>
    </row>
    <row r="9" spans="1:20">
      <c r="A9" s="2" t="s">
        <v>24</v>
      </c>
      <c r="B9" s="2">
        <v>144000</v>
      </c>
      <c r="C9" s="1">
        <v>17000</v>
      </c>
      <c r="D9" s="1">
        <v>0</v>
      </c>
      <c r="E9" s="1">
        <v>6.5</v>
      </c>
      <c r="F9" s="3">
        <v>1.0900000000000001</v>
      </c>
      <c r="G9" s="3">
        <v>300000</v>
      </c>
      <c r="H9" s="3">
        <v>420000</v>
      </c>
      <c r="I9" s="3">
        <v>3500</v>
      </c>
      <c r="J9" s="3">
        <v>30000</v>
      </c>
      <c r="K9" s="13">
        <f t="shared" si="2"/>
        <v>26052.269278466541</v>
      </c>
      <c r="L9" s="10">
        <f t="shared" si="3"/>
        <v>26970.760000000002</v>
      </c>
      <c r="M9" s="10">
        <f t="shared" si="4"/>
        <v>3721.5991520184734</v>
      </c>
      <c r="N9" s="10">
        <f t="shared" si="5"/>
        <v>35270.359152018478</v>
      </c>
      <c r="O9" s="12">
        <f t="shared" si="6"/>
        <v>57255.37156951498</v>
      </c>
      <c r="Q9" s="14">
        <f t="shared" si="0"/>
        <v>117029.23999999999</v>
      </c>
      <c r="R9" s="14">
        <f t="shared" si="7"/>
        <v>60976.970721533457</v>
      </c>
      <c r="S9" s="14">
        <f t="shared" si="8"/>
        <v>127000</v>
      </c>
      <c r="T9" s="14">
        <f>(IF((B9-C9)&gt;=128000,1,0)*((B9-C9)-128000)*0.062+((B9-C9)*0.0145))</f>
        <v>1841.5</v>
      </c>
    </row>
    <row r="10" spans="1:20">
      <c r="A10" s="1" t="s">
        <v>25</v>
      </c>
      <c r="B10" s="1">
        <v>164000</v>
      </c>
      <c r="C10" s="1">
        <v>17000</v>
      </c>
      <c r="D10" s="1">
        <v>0</v>
      </c>
      <c r="E10" s="1">
        <v>6.5</v>
      </c>
      <c r="F10" s="3">
        <v>1.0900000000000001</v>
      </c>
      <c r="G10" s="3">
        <v>300000</v>
      </c>
      <c r="H10" s="3">
        <v>420000</v>
      </c>
      <c r="I10" s="3">
        <v>3500</v>
      </c>
      <c r="J10" s="3">
        <v>30000</v>
      </c>
      <c r="K10" s="13">
        <f t="shared" si="2"/>
        <v>26052.269278466541</v>
      </c>
      <c r="L10" s="10">
        <f t="shared" si="3"/>
        <v>33238.76</v>
      </c>
      <c r="M10" s="10">
        <f t="shared" si="4"/>
        <v>4559.7024384034503</v>
      </c>
      <c r="N10" s="10">
        <f t="shared" si="5"/>
        <v>42376.462438403454</v>
      </c>
      <c r="O10" s="11">
        <f t="shared" si="6"/>
        <v>70149.268283130019</v>
      </c>
      <c r="Q10" s="14">
        <f t="shared" si="0"/>
        <v>130761.23999999999</v>
      </c>
      <c r="R10" s="14">
        <f t="shared" si="7"/>
        <v>74708.970721533464</v>
      </c>
      <c r="S10" s="14">
        <f t="shared" si="8"/>
        <v>147000</v>
      </c>
      <c r="T10" s="14">
        <f t="shared" ref="T10:T12" si="9">(IF((B10-C10)&gt;=128000,1,0)*((B10-C10)-128000)*0.062+((B10-C10)*0.0145))</f>
        <v>3309.5</v>
      </c>
    </row>
    <row r="11" spans="1:20">
      <c r="A11" s="1" t="s">
        <v>35</v>
      </c>
      <c r="B11" s="1">
        <v>267000</v>
      </c>
      <c r="C11" s="1">
        <v>42500</v>
      </c>
      <c r="D11" s="1">
        <v>6.5</v>
      </c>
      <c r="E11" s="1">
        <v>4.5</v>
      </c>
      <c r="F11" s="3">
        <v>0.8</v>
      </c>
      <c r="G11" s="3">
        <v>950000</v>
      </c>
      <c r="H11" s="3">
        <v>1200000</v>
      </c>
      <c r="I11" s="3">
        <v>7000</v>
      </c>
      <c r="J11" s="3">
        <v>55000</v>
      </c>
      <c r="K11" s="13">
        <f t="shared" si="2"/>
        <v>73518.519381810722</v>
      </c>
      <c r="L11" s="10">
        <f t="shared" si="3"/>
        <v>78454.76999999999</v>
      </c>
      <c r="M11" s="10">
        <f t="shared" si="4"/>
        <v>2584.8822754244193</v>
      </c>
      <c r="N11" s="10">
        <f t="shared" si="5"/>
        <v>90639.652275424407</v>
      </c>
      <c r="O11" s="11">
        <f t="shared" si="6"/>
        <v>57441.828342764857</v>
      </c>
      <c r="Q11" s="14">
        <f t="shared" si="0"/>
        <v>188545.23</v>
      </c>
      <c r="R11" s="14">
        <f t="shared" si="7"/>
        <v>60026.710618189274</v>
      </c>
      <c r="S11" s="14">
        <f t="shared" si="8"/>
        <v>224500</v>
      </c>
      <c r="T11" s="14">
        <f t="shared" si="9"/>
        <v>9238.25</v>
      </c>
    </row>
    <row r="12" spans="1:20">
      <c r="A12" s="1" t="s">
        <v>26</v>
      </c>
      <c r="B12" s="1">
        <v>145000</v>
      </c>
      <c r="C12" s="1">
        <v>18500</v>
      </c>
      <c r="D12" s="1">
        <v>0</v>
      </c>
      <c r="E12" s="1">
        <v>8.25</v>
      </c>
      <c r="F12" s="3">
        <v>2.17</v>
      </c>
      <c r="G12" s="3">
        <v>320000</v>
      </c>
      <c r="H12" s="3">
        <v>450000</v>
      </c>
      <c r="I12" s="3">
        <v>2500</v>
      </c>
      <c r="J12" s="3">
        <v>30000</v>
      </c>
      <c r="K12" s="13">
        <f t="shared" si="2"/>
        <v>31437.553897030979</v>
      </c>
      <c r="L12" s="10">
        <f t="shared" si="3"/>
        <v>26843.510000000002</v>
      </c>
      <c r="M12" s="10">
        <f t="shared" si="4"/>
        <v>4322.6902803648445</v>
      </c>
      <c r="N12" s="10">
        <f t="shared" si="5"/>
        <v>40931.20028036485</v>
      </c>
      <c r="O12" s="11">
        <f t="shared" si="6"/>
        <v>52396.245822604178</v>
      </c>
      <c r="Q12" s="14">
        <f t="shared" ref="Q12" si="10">B12-L12</f>
        <v>118156.48999999999</v>
      </c>
      <c r="R12" s="14">
        <f t="shared" ref="R12" si="11">O12+M12</f>
        <v>56718.936102969019</v>
      </c>
      <c r="S12" s="14">
        <f t="shared" si="8"/>
        <v>126500</v>
      </c>
      <c r="T12" s="14">
        <f t="shared" si="9"/>
        <v>1834.25</v>
      </c>
    </row>
    <row r="13" spans="1:20">
      <c r="O13" s="7" t="s">
        <v>5</v>
      </c>
      <c r="S13" s="14"/>
    </row>
    <row r="14" spans="1:20">
      <c r="O14" s="7" t="s">
        <v>20</v>
      </c>
      <c r="S14" s="14"/>
    </row>
    <row r="15" spans="1:20">
      <c r="O15" s="8" t="s">
        <v>45</v>
      </c>
    </row>
    <row r="16" spans="1:20">
      <c r="O16" s="8"/>
    </row>
    <row r="18" spans="1:15">
      <c r="A18" s="1" t="s">
        <v>27</v>
      </c>
      <c r="B18" s="1">
        <v>4.375</v>
      </c>
      <c r="L18" s="16"/>
    </row>
    <row r="19" spans="1:15">
      <c r="L19" s="16"/>
    </row>
    <row r="20" spans="1:15">
      <c r="A20" s="17"/>
      <c r="B20" s="17"/>
      <c r="C20" s="17"/>
      <c r="D20" s="17"/>
      <c r="E20" s="17"/>
      <c r="F20" s="17"/>
      <c r="G20" s="17" t="s">
        <v>42</v>
      </c>
      <c r="H20" s="17"/>
      <c r="I20" s="17"/>
      <c r="J20" s="17"/>
      <c r="K20" s="17"/>
      <c r="L20" s="18"/>
      <c r="M20" s="17"/>
      <c r="N20" s="17"/>
      <c r="O20" s="17"/>
    </row>
    <row r="21" spans="1:15">
      <c r="A21" s="19" t="s">
        <v>33</v>
      </c>
      <c r="B21" s="19"/>
      <c r="C21" s="19"/>
      <c r="D21" s="19"/>
      <c r="E21" s="19"/>
      <c r="F21" s="17"/>
      <c r="G21" s="17" t="s">
        <v>40</v>
      </c>
      <c r="H21" s="17"/>
      <c r="I21" s="17"/>
      <c r="J21" s="17"/>
      <c r="K21" s="17"/>
      <c r="L21" s="20">
        <v>12000</v>
      </c>
      <c r="M21" s="17" t="s">
        <v>46</v>
      </c>
      <c r="N21" s="17"/>
      <c r="O21" s="17"/>
    </row>
    <row r="22" spans="1:15">
      <c r="A22" s="21" t="s">
        <v>39</v>
      </c>
      <c r="B22" s="22"/>
      <c r="C22" s="22"/>
      <c r="D22" s="19"/>
      <c r="E22" s="19"/>
      <c r="F22" s="17"/>
      <c r="G22" s="17" t="s">
        <v>41</v>
      </c>
      <c r="H22" s="17"/>
      <c r="I22" s="17"/>
      <c r="J22" s="17"/>
      <c r="K22" s="17"/>
      <c r="L22" s="20">
        <v>40000</v>
      </c>
      <c r="M22" s="17"/>
      <c r="N22" s="17"/>
      <c r="O22" s="17"/>
    </row>
    <row r="23" spans="1:15">
      <c r="A23" s="23" t="s">
        <v>9</v>
      </c>
      <c r="B23" s="24" t="s">
        <v>10</v>
      </c>
      <c r="C23" s="24"/>
      <c r="D23" s="19"/>
      <c r="E23" s="19"/>
      <c r="F23" s="17"/>
      <c r="G23" s="17" t="s">
        <v>47</v>
      </c>
      <c r="H23" s="17"/>
      <c r="I23" s="17"/>
      <c r="J23" s="17"/>
      <c r="K23" s="17"/>
      <c r="L23" s="20">
        <v>11000</v>
      </c>
      <c r="M23" s="17"/>
      <c r="N23" s="17"/>
      <c r="O23" s="17"/>
    </row>
    <row r="24" spans="1:15">
      <c r="A24" s="25">
        <v>0.1</v>
      </c>
      <c r="B24" s="24" t="s">
        <v>11</v>
      </c>
      <c r="C24" s="24"/>
      <c r="D24" s="19"/>
      <c r="E24" s="19"/>
      <c r="F24" s="17"/>
      <c r="G24" s="17" t="s">
        <v>48</v>
      </c>
      <c r="H24" s="17"/>
      <c r="I24" s="17"/>
      <c r="J24" s="17"/>
      <c r="K24" s="17"/>
      <c r="L24" s="20">
        <v>25000</v>
      </c>
      <c r="M24" s="17"/>
      <c r="N24" s="17"/>
      <c r="O24" s="17"/>
    </row>
    <row r="25" spans="1:15">
      <c r="A25" s="25">
        <v>0.12</v>
      </c>
      <c r="B25" s="24" t="s">
        <v>12</v>
      </c>
      <c r="C25" s="24"/>
      <c r="D25" s="19"/>
      <c r="E25" s="19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>
      <c r="A26" s="25">
        <v>0.22</v>
      </c>
      <c r="B26" s="24" t="s">
        <v>13</v>
      </c>
      <c r="C26" s="24"/>
      <c r="D26" s="19"/>
      <c r="E26" s="19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>
      <c r="A27" s="25">
        <v>0.24</v>
      </c>
      <c r="B27" s="24" t="s">
        <v>14</v>
      </c>
      <c r="C27" s="24"/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25">
        <v>0.32</v>
      </c>
      <c r="B28" s="24" t="s">
        <v>15</v>
      </c>
      <c r="C28" s="24"/>
      <c r="D28" s="19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25">
        <v>0.35</v>
      </c>
      <c r="B29" s="24" t="s">
        <v>16</v>
      </c>
      <c r="C29" s="24"/>
      <c r="D29" s="19"/>
      <c r="E29" s="19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25">
        <v>0.37</v>
      </c>
      <c r="B30" s="24" t="s">
        <v>17</v>
      </c>
      <c r="C30" s="24"/>
      <c r="D30" s="19"/>
      <c r="E30" s="19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9" t="s">
        <v>34</v>
      </c>
      <c r="B31" s="19"/>
      <c r="C31" s="19"/>
      <c r="D31" s="19"/>
      <c r="E31" s="19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9"/>
      <c r="B32" s="19"/>
      <c r="C32" s="19"/>
      <c r="D32" s="19"/>
      <c r="E32" s="19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9"/>
      <c r="B33" s="19"/>
      <c r="C33" s="19"/>
      <c r="D33" s="19"/>
      <c r="E33" s="19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9"/>
      <c r="B34" s="19"/>
      <c r="C34" s="19"/>
      <c r="D34" s="19"/>
      <c r="E34" s="19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">
    <mergeCell ref="K2:O2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buenos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Istvan Nagy</cp:lastModifiedBy>
  <dcterms:created xsi:type="dcterms:W3CDTF">2019-09-09T22:19:04Z</dcterms:created>
  <dcterms:modified xsi:type="dcterms:W3CDTF">2019-09-12T15:23:06Z</dcterms:modified>
</cp:coreProperties>
</file>